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Vinicius\Desktop\BACKUP\HD KARLA\PlanPro\Licitações\SARANDI\FINAIS\ORÇAMENTO\"/>
    </mc:Choice>
  </mc:AlternateContent>
  <xr:revisionPtr revIDLastSave="0" documentId="10_ncr:100000_{A6815C46-FECD-4404-9F75-1439087B395E}" xr6:coauthVersionLast="31" xr6:coauthVersionMax="31" xr10:uidLastSave="{00000000-0000-0000-0000-000000000000}"/>
  <bookViews>
    <workbookView xWindow="1005" yWindow="1005" windowWidth="15000" windowHeight="10005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G23" i="1" l="1"/>
  <c r="F23" i="1"/>
  <c r="E23" i="1"/>
  <c r="G22" i="1"/>
  <c r="F22" i="1"/>
  <c r="E22" i="1"/>
  <c r="D22" i="1"/>
  <c r="F27" i="1"/>
  <c r="J13" i="1" l="1"/>
  <c r="J12" i="1"/>
  <c r="J11" i="1"/>
  <c r="F26" i="1" l="1"/>
</calcChain>
</file>

<file path=xl/sharedStrings.xml><?xml version="1.0" encoding="utf-8"?>
<sst xmlns="http://schemas.openxmlformats.org/spreadsheetml/2006/main" count="115" uniqueCount="92">
  <si>
    <t xml:space="preserve">
</t>
  </si>
  <si>
    <t xml:space="preserve">20,93%
</t>
  </si>
  <si>
    <t>Total Por Etapa</t>
  </si>
  <si>
    <t>2</t>
  </si>
  <si>
    <t>3</t>
  </si>
  <si>
    <t>4</t>
  </si>
  <si>
    <t>5</t>
  </si>
  <si>
    <t>6</t>
  </si>
  <si>
    <t>7</t>
  </si>
  <si>
    <t>8</t>
  </si>
  <si>
    <t>9</t>
  </si>
  <si>
    <t>REFORMA PREDIO 001 - CÂMARA MUNICIPAL DE SARANDI/PR</t>
  </si>
  <si>
    <t>Total Geral</t>
  </si>
  <si>
    <t>Cronograma Físico-Financeiro</t>
  </si>
  <si>
    <t>INFRAESTRUTURA</t>
  </si>
  <si>
    <t>Custo Acumulado</t>
  </si>
  <si>
    <t>IMPERMEABILIZAÇÃO</t>
  </si>
  <si>
    <t>PINTURA</t>
  </si>
  <si>
    <t>Descrição</t>
  </si>
  <si>
    <t>ESQUADRIAS E ACESSÓRIOS</t>
  </si>
  <si>
    <t>REFORÇO ESTRUTURAL</t>
  </si>
  <si>
    <t>10</t>
  </si>
  <si>
    <t>11</t>
  </si>
  <si>
    <t>12</t>
  </si>
  <si>
    <t>13</t>
  </si>
  <si>
    <t>14</t>
  </si>
  <si>
    <t>15</t>
  </si>
  <si>
    <t>16</t>
  </si>
  <si>
    <t>17</t>
  </si>
  <si>
    <t>VEDAÇÃO</t>
  </si>
  <si>
    <t>FORROS</t>
  </si>
  <si>
    <t>COBERTURA</t>
  </si>
  <si>
    <t>Encargos Sociais</t>
  </si>
  <si>
    <t>Descrição do Orçamento</t>
  </si>
  <si>
    <t>INSTALAÇÕES HIDROSSANITÁRIAS</t>
  </si>
  <si>
    <t>Item</t>
  </si>
  <si>
    <t>Total do BDI</t>
  </si>
  <si>
    <t>PISO</t>
  </si>
  <si>
    <t>B.D.I.</t>
  </si>
  <si>
    <t>SERVIÇOS PROVISORIOS</t>
  </si>
  <si>
    <t>Bancos Utilizados</t>
  </si>
  <si>
    <t xml:space="preserve">SINAPI - 07/2018 - PR
</t>
  </si>
  <si>
    <t>PSCIP - ADEQUAÇÕES INCÊNDIO</t>
  </si>
  <si>
    <t>INSTALAÇÕES ELÉTRICAS</t>
  </si>
  <si>
    <t>PAISAGISMO</t>
  </si>
  <si>
    <t>30 DIAS</t>
  </si>
  <si>
    <t>SUPRAESTRUTURA</t>
  </si>
  <si>
    <t>0,0% - Desonerada</t>
  </si>
  <si>
    <t>Custo Mensal</t>
  </si>
  <si>
    <t>MOBILIÁRIO</t>
  </si>
  <si>
    <t>Total sem BDI</t>
  </si>
  <si>
    <t>60 DIAS</t>
  </si>
  <si>
    <t>90 DIAS</t>
  </si>
  <si>
    <t>120 DIAS</t>
  </si>
  <si>
    <t>_______________________________________________________________</t>
  </si>
  <si>
    <t>KARLA CAROLINA CARNIETTO TEODORO ME</t>
  </si>
  <si>
    <t>18</t>
  </si>
  <si>
    <t>LIMPEZA FINAL</t>
  </si>
  <si>
    <t>0,00%
5.532,20</t>
  </si>
  <si>
    <t>100,00%
5.532,20</t>
  </si>
  <si>
    <t>0,00%
1.854,66</t>
  </si>
  <si>
    <t>100,00%
1.854,66</t>
  </si>
  <si>
    <t>0,00%
21.360,23</t>
  </si>
  <si>
    <t>100,00%
21.360,23</t>
  </si>
  <si>
    <t>0,00%
18.866,92</t>
  </si>
  <si>
    <t>100,00%
18.866,92</t>
  </si>
  <si>
    <t>0,00%
7.363,15</t>
  </si>
  <si>
    <t>100,00%
7.363,15</t>
  </si>
  <si>
    <t>0,00%
4.977,00</t>
  </si>
  <si>
    <t>100,00%
4.977,00</t>
  </si>
  <si>
    <t>0,00%
42.095,77</t>
  </si>
  <si>
    <t>100,00%
42.095,77</t>
  </si>
  <si>
    <t>0,00%
52.326,26</t>
  </si>
  <si>
    <t>100,00%
52.326,26</t>
  </si>
  <si>
    <t>0,00%
38.536,48</t>
  </si>
  <si>
    <t>100,00%
38.536,48</t>
  </si>
  <si>
    <t>0,00%
112,95</t>
  </si>
  <si>
    <t>100,00%
112,95</t>
  </si>
  <si>
    <t>0,00%
6.305,75</t>
  </si>
  <si>
    <t>100,00%
6.305,75</t>
  </si>
  <si>
    <t>0,00%
12.742,76</t>
  </si>
  <si>
    <t>100,00%
12.742,76</t>
  </si>
  <si>
    <t>0,00%
15.996,33</t>
  </si>
  <si>
    <t>100,00%
15.996,33</t>
  </si>
  <si>
    <t>0,00%
28.941,55</t>
  </si>
  <si>
    <t>100,00%
28.941,55</t>
  </si>
  <si>
    <t>0,00%
4.654,97</t>
  </si>
  <si>
    <t>100,00%
4.654,97</t>
  </si>
  <si>
    <t>0,00%
36.296,60</t>
  </si>
  <si>
    <t>50,00%
18.148,30</t>
  </si>
  <si>
    <t>0,00%
1.822,00</t>
  </si>
  <si>
    <t>100,00%
1.822,00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</si>
</sst>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\R\$\ #,##0.0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0" borderId="0" xfId="0" applyFont="1"/>
    <xf numFmtId="0" fontId="3" fillId="4" borderId="2" xfId="0" applyFont="1" applyFill="1" applyBorder="1" applyAlignment="1">
      <alignment vertical="top" wrapText="1"/>
    </xf>
    <xf numFmtId="0" fontId="3" fillId="5" borderId="0" xfId="0" applyFont="1" applyFill="1" applyBorder="1" applyAlignment="1">
      <alignment vertical="top" wrapText="1"/>
    </xf>
    <xf numFmtId="0" fontId="1" fillId="6" borderId="3" xfId="0" applyFont="1" applyFill="1" applyBorder="1" applyAlignment="1">
      <alignment horizontal="right" vertical="top" wrapText="1"/>
    </xf>
    <xf numFmtId="0" fontId="1" fillId="0" borderId="0" xfId="0" applyFont="1"/>
    <xf numFmtId="4" fontId="3" fillId="7" borderId="0" xfId="0" applyNumberFormat="1" applyFont="1" applyFill="1" applyBorder="1" applyAlignment="1">
      <alignment horizontal="right" vertical="top" wrapText="1"/>
    </xf>
    <xf numFmtId="0" fontId="5" fillId="8" borderId="0" xfId="0" applyFont="1" applyFill="1" applyAlignment="1">
      <alignment vertical="top" wrapText="1"/>
    </xf>
    <xf numFmtId="4" fontId="3" fillId="9" borderId="4" xfId="0" applyNumberFormat="1" applyFont="1" applyFill="1" applyBorder="1" applyAlignment="1">
      <alignment horizontal="right" vertical="top" wrapText="1"/>
    </xf>
    <xf numFmtId="0" fontId="4" fillId="10" borderId="0" xfId="0" applyFont="1" applyFill="1" applyAlignment="1">
      <alignment horizontal="right" vertical="top" wrapText="1"/>
    </xf>
    <xf numFmtId="0" fontId="1" fillId="13" borderId="0" xfId="0" applyFont="1" applyFill="1" applyAlignment="1">
      <alignment vertical="top" wrapText="1"/>
    </xf>
    <xf numFmtId="0" fontId="1" fillId="6" borderId="3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44" fontId="4" fillId="10" borderId="0" xfId="1" applyFont="1" applyFill="1" applyAlignment="1">
      <alignment horizontal="right" vertical="top" wrapText="1"/>
    </xf>
    <xf numFmtId="44" fontId="7" fillId="0" borderId="0" xfId="0" applyNumberFormat="1" applyFont="1"/>
    <xf numFmtId="0" fontId="4" fillId="12" borderId="0" xfId="0" applyFont="1" applyFill="1" applyAlignment="1">
      <alignment horizontal="center" vertical="top" wrapText="1"/>
    </xf>
    <xf numFmtId="0" fontId="4" fillId="10" borderId="0" xfId="0" applyFont="1" applyFill="1" applyAlignment="1">
      <alignment horizontal="center" vertical="top" wrapText="1"/>
    </xf>
    <xf numFmtId="0" fontId="4" fillId="10" borderId="0" xfId="0" applyFont="1" applyFill="1" applyAlignment="1">
      <alignment horizontal="right" vertical="top" wrapText="1"/>
    </xf>
    <xf numFmtId="164" fontId="4" fillId="14" borderId="0" xfId="0" applyNumberFormat="1" applyFont="1" applyFill="1" applyAlignment="1">
      <alignment horizontal="right" vertical="top" wrapText="1"/>
    </xf>
    <xf numFmtId="0" fontId="1" fillId="3" borderId="0" xfId="0" applyFont="1" applyFill="1" applyAlignment="1">
      <alignment horizontal="center" vertical="top" wrapText="1"/>
    </xf>
    <xf numFmtId="0" fontId="4" fillId="11" borderId="5" xfId="0" applyFont="1" applyFill="1" applyBorder="1" applyAlignment="1">
      <alignment horizontal="right" vertical="top" wrapText="1"/>
    </xf>
    <xf numFmtId="0" fontId="1" fillId="13" borderId="0" xfId="0" applyFont="1" applyFill="1" applyAlignment="1">
      <alignment vertical="top" wrapText="1"/>
    </xf>
    <xf numFmtId="0" fontId="5" fillId="8" borderId="0" xfId="0" applyFont="1" applyFill="1" applyAlignment="1">
      <alignment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29"/>
  <sheetViews>
    <sheetView tabSelected="1" zoomScaleNormal="100" workbookViewId="0">
      <selection activeCell="G24" sqref="G24"/>
    </sheetView>
  </sheetViews>
  <sheetFormatPr defaultColWidth="9.140625" defaultRowHeight="15" x14ac:dyDescent="0.25"/>
  <cols>
    <col min="1" max="1" width="9.7109375" customWidth="1"/>
    <col min="2" max="2" width="37.7109375" customWidth="1"/>
    <col min="3" max="3" width="27.28515625" customWidth="1"/>
    <col min="4" max="4" width="10.42578125" bestFit="1" customWidth="1"/>
    <col min="5" max="5" width="13.28515625" bestFit="1" customWidth="1"/>
    <col min="6" max="7" width="13.5703125" bestFit="1" customWidth="1"/>
    <col min="10" max="10" width="0" hidden="1" customWidth="1"/>
  </cols>
  <sheetData>
    <row r="1" spans="1:10" x14ac:dyDescent="0.25">
      <c r="A1" s="22" t="s">
        <v>33</v>
      </c>
      <c r="B1" s="22"/>
      <c r="C1" s="11" t="s">
        <v>40</v>
      </c>
      <c r="D1" s="22" t="s">
        <v>38</v>
      </c>
      <c r="E1" s="22"/>
      <c r="F1" s="22" t="s">
        <v>32</v>
      </c>
      <c r="G1" s="22"/>
    </row>
    <row r="2" spans="1:10" ht="21" customHeight="1" x14ac:dyDescent="0.25">
      <c r="A2" s="23" t="s">
        <v>11</v>
      </c>
      <c r="B2" s="23"/>
      <c r="C2" s="8" t="s">
        <v>41</v>
      </c>
      <c r="D2" s="23" t="s">
        <v>1</v>
      </c>
      <c r="E2" s="23"/>
      <c r="F2" s="23" t="s">
        <v>47</v>
      </c>
      <c r="G2" s="23"/>
    </row>
    <row r="3" spans="1:10" x14ac:dyDescent="0.25">
      <c r="A3" s="20" t="s">
        <v>13</v>
      </c>
      <c r="B3" s="20"/>
      <c r="C3" s="20"/>
      <c r="D3" s="20"/>
      <c r="E3" s="20"/>
      <c r="F3" s="20"/>
      <c r="G3" s="20"/>
    </row>
    <row r="4" spans="1:10" s="6" customFormat="1" ht="22.5" customHeight="1" x14ac:dyDescent="0.2">
      <c r="A4" s="1" t="s">
        <v>35</v>
      </c>
      <c r="B4" s="1" t="s">
        <v>18</v>
      </c>
      <c r="C4" s="5" t="s">
        <v>2</v>
      </c>
      <c r="D4" s="12" t="s">
        <v>45</v>
      </c>
      <c r="E4" s="12" t="s">
        <v>51</v>
      </c>
      <c r="F4" s="13" t="s">
        <v>52</v>
      </c>
      <c r="G4" s="13" t="s">
        <v>53</v>
      </c>
    </row>
    <row r="5" spans="1:10" s="2" customFormat="1" ht="24.95" customHeight="1" x14ac:dyDescent="0.2">
      <c r="A5" s="3" t="s">
        <v>3</v>
      </c>
      <c r="B5" s="3" t="s">
        <v>39</v>
      </c>
      <c r="C5" s="9" t="s">
        <v>58</v>
      </c>
      <c r="D5" s="9" t="s">
        <v>59</v>
      </c>
      <c r="E5" s="9"/>
      <c r="F5" s="9"/>
      <c r="G5" s="9"/>
    </row>
    <row r="6" spans="1:10" s="2" customFormat="1" ht="24.95" customHeight="1" x14ac:dyDescent="0.2">
      <c r="A6" s="3" t="s">
        <v>4</v>
      </c>
      <c r="B6" s="3" t="s">
        <v>14</v>
      </c>
      <c r="C6" s="9" t="s">
        <v>60</v>
      </c>
      <c r="D6" s="9" t="s">
        <v>61</v>
      </c>
      <c r="E6" s="9"/>
      <c r="F6" s="9"/>
      <c r="G6" s="9"/>
    </row>
    <row r="7" spans="1:10" s="2" customFormat="1" ht="24.95" customHeight="1" x14ac:dyDescent="0.2">
      <c r="A7" s="3" t="s">
        <v>5</v>
      </c>
      <c r="B7" s="3" t="s">
        <v>46</v>
      </c>
      <c r="C7" s="9" t="s">
        <v>62</v>
      </c>
      <c r="D7" s="9" t="s">
        <v>63</v>
      </c>
      <c r="E7" s="9"/>
      <c r="F7" s="9"/>
      <c r="G7" s="9"/>
    </row>
    <row r="8" spans="1:10" s="2" customFormat="1" ht="24.95" customHeight="1" x14ac:dyDescent="0.2">
      <c r="A8" s="3" t="s">
        <v>6</v>
      </c>
      <c r="B8" s="3" t="s">
        <v>29</v>
      </c>
      <c r="C8" s="9" t="s">
        <v>64</v>
      </c>
      <c r="D8" s="9" t="s">
        <v>65</v>
      </c>
      <c r="E8" s="9"/>
      <c r="F8" s="9" t="s">
        <v>0</v>
      </c>
      <c r="G8" s="9" t="s">
        <v>0</v>
      </c>
    </row>
    <row r="9" spans="1:10" s="2" customFormat="1" ht="24.95" customHeight="1" x14ac:dyDescent="0.2">
      <c r="A9" s="3" t="s">
        <v>7</v>
      </c>
      <c r="B9" s="3" t="s">
        <v>31</v>
      </c>
      <c r="C9" s="9" t="s">
        <v>66</v>
      </c>
      <c r="D9" s="9"/>
      <c r="E9" s="9" t="s">
        <v>67</v>
      </c>
      <c r="F9" s="9"/>
      <c r="G9" s="9" t="s">
        <v>0</v>
      </c>
    </row>
    <row r="10" spans="1:10" s="2" customFormat="1" ht="24.95" customHeight="1" x14ac:dyDescent="0.2">
      <c r="A10" s="3" t="s">
        <v>8</v>
      </c>
      <c r="B10" s="3" t="s">
        <v>30</v>
      </c>
      <c r="C10" s="9" t="s">
        <v>68</v>
      </c>
      <c r="D10" s="9"/>
      <c r="E10" s="9" t="s">
        <v>69</v>
      </c>
      <c r="F10" s="9"/>
      <c r="G10" s="9" t="s">
        <v>0</v>
      </c>
    </row>
    <row r="11" spans="1:10" s="2" customFormat="1" ht="24.95" customHeight="1" x14ac:dyDescent="0.2">
      <c r="A11" s="3" t="s">
        <v>9</v>
      </c>
      <c r="B11" s="3" t="s">
        <v>19</v>
      </c>
      <c r="C11" s="9" t="s">
        <v>70</v>
      </c>
      <c r="D11" s="9"/>
      <c r="E11" s="9"/>
      <c r="F11" s="9" t="s">
        <v>71</v>
      </c>
      <c r="G11" s="9"/>
      <c r="J11" s="2">
        <f>68237.04-35599.62</f>
        <v>32637.419999999991</v>
      </c>
    </row>
    <row r="12" spans="1:10" s="2" customFormat="1" ht="24.95" customHeight="1" x14ac:dyDescent="0.2">
      <c r="A12" s="3" t="s">
        <v>10</v>
      </c>
      <c r="B12" s="3" t="s">
        <v>43</v>
      </c>
      <c r="C12" s="9" t="s">
        <v>72</v>
      </c>
      <c r="D12" s="9"/>
      <c r="E12" s="9"/>
      <c r="F12" s="9" t="s">
        <v>73</v>
      </c>
      <c r="G12" s="9"/>
      <c r="J12" s="2">
        <f>40764.69-39419.88</f>
        <v>1344.8100000000049</v>
      </c>
    </row>
    <row r="13" spans="1:10" s="2" customFormat="1" ht="24.95" customHeight="1" x14ac:dyDescent="0.2">
      <c r="A13" s="3" t="s">
        <v>21</v>
      </c>
      <c r="B13" s="3" t="s">
        <v>34</v>
      </c>
      <c r="C13" s="9" t="s">
        <v>74</v>
      </c>
      <c r="D13" s="9"/>
      <c r="E13" s="9"/>
      <c r="F13" s="9" t="s">
        <v>75</v>
      </c>
      <c r="G13" s="9" t="s">
        <v>0</v>
      </c>
      <c r="J13" s="2">
        <f>SUM(J11:J12)</f>
        <v>33982.229999999996</v>
      </c>
    </row>
    <row r="14" spans="1:10" s="2" customFormat="1" ht="24.95" customHeight="1" x14ac:dyDescent="0.2">
      <c r="A14" s="3" t="s">
        <v>22</v>
      </c>
      <c r="B14" s="3" t="s">
        <v>16</v>
      </c>
      <c r="C14" s="9" t="s">
        <v>76</v>
      </c>
      <c r="D14" s="9"/>
      <c r="E14" s="9"/>
      <c r="F14" s="9" t="s">
        <v>77</v>
      </c>
      <c r="G14" s="9"/>
    </row>
    <row r="15" spans="1:10" s="2" customFormat="1" ht="24.95" customHeight="1" x14ac:dyDescent="0.2">
      <c r="A15" s="3" t="s">
        <v>23</v>
      </c>
      <c r="B15" s="3" t="s">
        <v>20</v>
      </c>
      <c r="C15" s="9" t="s">
        <v>78</v>
      </c>
      <c r="D15" s="9" t="s">
        <v>79</v>
      </c>
      <c r="E15" s="9" t="s">
        <v>0</v>
      </c>
      <c r="F15" s="9" t="s">
        <v>0</v>
      </c>
      <c r="G15" s="9" t="s">
        <v>0</v>
      </c>
    </row>
    <row r="16" spans="1:10" s="2" customFormat="1" ht="24.95" customHeight="1" x14ac:dyDescent="0.2">
      <c r="A16" s="3" t="s">
        <v>24</v>
      </c>
      <c r="B16" s="3" t="s">
        <v>37</v>
      </c>
      <c r="C16" s="9" t="s">
        <v>80</v>
      </c>
      <c r="D16" s="9" t="s">
        <v>0</v>
      </c>
      <c r="E16" s="9" t="s">
        <v>0</v>
      </c>
      <c r="F16" s="9" t="s">
        <v>81</v>
      </c>
      <c r="G16" s="9"/>
    </row>
    <row r="17" spans="1:7" s="2" customFormat="1" ht="24.95" customHeight="1" x14ac:dyDescent="0.2">
      <c r="A17" s="3" t="s">
        <v>25</v>
      </c>
      <c r="B17" s="3" t="s">
        <v>17</v>
      </c>
      <c r="C17" s="9" t="s">
        <v>82</v>
      </c>
      <c r="D17" s="9" t="s">
        <v>0</v>
      </c>
      <c r="E17" s="9" t="s">
        <v>0</v>
      </c>
      <c r="F17" s="9" t="s">
        <v>0</v>
      </c>
      <c r="G17" s="9" t="s">
        <v>83</v>
      </c>
    </row>
    <row r="18" spans="1:7" s="2" customFormat="1" ht="24.95" customHeight="1" x14ac:dyDescent="0.2">
      <c r="A18" s="3" t="s">
        <v>26</v>
      </c>
      <c r="B18" s="3" t="s">
        <v>49</v>
      </c>
      <c r="C18" s="9" t="s">
        <v>84</v>
      </c>
      <c r="D18" s="9" t="s">
        <v>0</v>
      </c>
      <c r="E18" s="9" t="s">
        <v>0</v>
      </c>
      <c r="F18" s="9" t="s">
        <v>0</v>
      </c>
      <c r="G18" s="9" t="s">
        <v>85</v>
      </c>
    </row>
    <row r="19" spans="1:7" s="2" customFormat="1" ht="24.95" customHeight="1" x14ac:dyDescent="0.2">
      <c r="A19" s="3" t="s">
        <v>27</v>
      </c>
      <c r="B19" s="3" t="s">
        <v>44</v>
      </c>
      <c r="C19" s="9" t="s">
        <v>86</v>
      </c>
      <c r="D19" s="9" t="s">
        <v>0</v>
      </c>
      <c r="E19" s="9" t="s">
        <v>0</v>
      </c>
      <c r="F19" s="9" t="s">
        <v>0</v>
      </c>
      <c r="G19" s="9" t="s">
        <v>87</v>
      </c>
    </row>
    <row r="20" spans="1:7" s="2" customFormat="1" ht="24.95" customHeight="1" x14ac:dyDescent="0.2">
      <c r="A20" s="4" t="s">
        <v>28</v>
      </c>
      <c r="B20" s="4" t="s">
        <v>42</v>
      </c>
      <c r="C20" s="7" t="s">
        <v>88</v>
      </c>
      <c r="D20" s="9" t="s">
        <v>0</v>
      </c>
      <c r="E20" s="9" t="s">
        <v>0</v>
      </c>
      <c r="F20" s="7" t="s">
        <v>89</v>
      </c>
      <c r="G20" s="7" t="s">
        <v>89</v>
      </c>
    </row>
    <row r="21" spans="1:7" s="2" customFormat="1" ht="24.95" customHeight="1" x14ac:dyDescent="0.2">
      <c r="A21" s="4" t="s">
        <v>56</v>
      </c>
      <c r="B21" s="4" t="s">
        <v>57</v>
      </c>
      <c r="C21" s="7" t="s">
        <v>90</v>
      </c>
      <c r="D21" s="9" t="s">
        <v>0</v>
      </c>
      <c r="E21" s="9" t="s">
        <v>0</v>
      </c>
      <c r="F21" s="7"/>
      <c r="G21" s="7" t="s">
        <v>91</v>
      </c>
    </row>
    <row r="22" spans="1:7" x14ac:dyDescent="0.25">
      <c r="A22" s="21" t="s">
        <v>48</v>
      </c>
      <c r="B22" s="21"/>
      <c r="C22" s="21"/>
      <c r="D22" s="14">
        <f>SUM(5532.2+1854.66+21360.23+18866.92+6305.75)</f>
        <v>53919.759999999995</v>
      </c>
      <c r="E22" s="14">
        <f>SUM(7363.15+4977)</f>
        <v>12340.15</v>
      </c>
      <c r="F22" s="14">
        <f>SUM(42095.77+52326.26+38536.48+112.95+12742.76+18148.3)</f>
        <v>163962.52000000002</v>
      </c>
      <c r="G22" s="14">
        <f>SUM(15996.33+28941.55+4654.97+18148.3+1822)</f>
        <v>69563.149999999994</v>
      </c>
    </row>
    <row r="23" spans="1:7" x14ac:dyDescent="0.25">
      <c r="A23" s="18" t="s">
        <v>15</v>
      </c>
      <c r="B23" s="18"/>
      <c r="C23" s="18"/>
      <c r="D23" s="10"/>
      <c r="E23" s="15">
        <f>D22+E22</f>
        <v>66259.909999999989</v>
      </c>
      <c r="F23" s="15">
        <f>E23+F22</f>
        <v>230222.43</v>
      </c>
      <c r="G23" s="15">
        <f>F23+G22</f>
        <v>299785.57999999996</v>
      </c>
    </row>
    <row r="24" spans="1:7" x14ac:dyDescent="0.25">
      <c r="A24" s="10"/>
      <c r="B24" s="10"/>
      <c r="C24" s="10"/>
      <c r="D24" s="10"/>
      <c r="E24" s="10"/>
      <c r="F24" s="10"/>
      <c r="G24" s="10"/>
    </row>
    <row r="25" spans="1:7" x14ac:dyDescent="0.25">
      <c r="A25" s="10"/>
      <c r="B25" s="10"/>
      <c r="C25" s="10"/>
      <c r="D25" s="18" t="s">
        <v>50</v>
      </c>
      <c r="E25" s="18"/>
      <c r="F25" s="19">
        <v>247900.09</v>
      </c>
      <c r="G25" s="19"/>
    </row>
    <row r="26" spans="1:7" ht="22.5" customHeight="1" x14ac:dyDescent="0.25">
      <c r="A26" s="10"/>
      <c r="B26" s="17" t="s">
        <v>54</v>
      </c>
      <c r="C26" s="17"/>
      <c r="D26" s="18" t="s">
        <v>36</v>
      </c>
      <c r="E26" s="18"/>
      <c r="F26" s="19">
        <f>(F25*20.93%)</f>
        <v>51885.488836999997</v>
      </c>
      <c r="G26" s="19"/>
    </row>
    <row r="27" spans="1:7" x14ac:dyDescent="0.25">
      <c r="A27" s="10"/>
      <c r="B27" s="17" t="s">
        <v>55</v>
      </c>
      <c r="C27" s="17"/>
      <c r="D27" s="18" t="s">
        <v>12</v>
      </c>
      <c r="E27" s="18"/>
      <c r="F27" s="19">
        <f>SUM(F25:G26)</f>
        <v>299785.57883700001</v>
      </c>
      <c r="G27" s="19"/>
    </row>
    <row r="28" spans="1:7" ht="75" customHeight="1" x14ac:dyDescent="0.25">
      <c r="A28" s="10"/>
      <c r="B28" s="10"/>
      <c r="C28" s="10"/>
      <c r="D28" s="10"/>
      <c r="E28" s="10"/>
      <c r="F28" s="10"/>
      <c r="G28" s="10"/>
    </row>
    <row r="29" spans="1:7" ht="39.950000000000003" customHeight="1" x14ac:dyDescent="0.25">
      <c r="A29" s="16"/>
      <c r="B29" s="16"/>
      <c r="C29" s="16"/>
      <c r="D29" s="16"/>
      <c r="E29" s="16"/>
      <c r="F29" s="16"/>
      <c r="G29" s="16"/>
    </row>
  </sheetData>
  <mergeCells count="18">
    <mergeCell ref="A3:G3"/>
    <mergeCell ref="A22:C22"/>
    <mergeCell ref="A23:C23"/>
    <mergeCell ref="A1:B1"/>
    <mergeCell ref="D1:E1"/>
    <mergeCell ref="F1:G1"/>
    <mergeCell ref="A2:B2"/>
    <mergeCell ref="D2:E2"/>
    <mergeCell ref="F2:G2"/>
    <mergeCell ref="A29:G29"/>
    <mergeCell ref="B26:C26"/>
    <mergeCell ref="B27:C27"/>
    <mergeCell ref="D25:E25"/>
    <mergeCell ref="F25:G25"/>
    <mergeCell ref="D26:E26"/>
    <mergeCell ref="F26:G26"/>
    <mergeCell ref="D27:E27"/>
    <mergeCell ref="F27:G27"/>
  </mergeCells>
  <pageMargins left="0.7" right="0.7" top="0.75" bottom="0.75" header="0.3" footer="0.3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</dc:creator>
  <cp:lastModifiedBy>TUTORA KARLA</cp:lastModifiedBy>
  <cp:lastPrinted>2018-10-01T13:33:29Z</cp:lastPrinted>
  <dcterms:created xsi:type="dcterms:W3CDTF">2018-08-30T00:29:04Z</dcterms:created>
  <dcterms:modified xsi:type="dcterms:W3CDTF">2018-11-16T14:58:16Z</dcterms:modified>
</cp:coreProperties>
</file>